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filterPrivacy="1"/>
  <xr:revisionPtr revIDLastSave="0" documentId="13_ncr:1_{D8037D9C-0D47-0C40-B281-587DC7DC8B5A}" xr6:coauthVersionLast="47" xr6:coauthVersionMax="47" xr10:uidLastSave="{00000000-0000-0000-0000-000000000000}"/>
  <bookViews>
    <workbookView xWindow="0" yWindow="500" windowWidth="28960" windowHeight="20240" activeTab="1" xr2:uid="{00000000-000D-0000-FFFF-FFFF00000000}"/>
  </bookViews>
  <sheets>
    <sheet name="INICIO" sheetId="2" r:id="rId1"/>
    <sheet name="PRESUPUESTO MENSUAL PERSONA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6" i="1"/>
  <c r="J61" i="1"/>
  <c r="J59" i="1"/>
  <c r="J53" i="1"/>
  <c r="J54" i="1"/>
  <c r="J55" i="1"/>
  <c r="J56" i="1"/>
  <c r="J47" i="1"/>
  <c r="J48" i="1"/>
  <c r="J49" i="1"/>
  <c r="J41" i="1"/>
  <c r="J42" i="1"/>
  <c r="J43" i="1"/>
  <c r="J34" i="1"/>
  <c r="J35" i="1"/>
  <c r="J36" i="1"/>
  <c r="J37" i="1"/>
  <c r="J25" i="1"/>
  <c r="J26" i="1"/>
  <c r="J27" i="1"/>
  <c r="J28" i="1"/>
  <c r="J29" i="1"/>
  <c r="J30" i="1"/>
  <c r="J13" i="1"/>
  <c r="J14" i="1"/>
  <c r="J15" i="1"/>
  <c r="J16" i="1"/>
  <c r="J17" i="1"/>
  <c r="J18" i="1"/>
  <c r="J19" i="1"/>
  <c r="J20" i="1"/>
  <c r="J21" i="1"/>
  <c r="E57" i="1"/>
  <c r="E58" i="1"/>
  <c r="E59" i="1"/>
  <c r="E60" i="1"/>
  <c r="E61" i="1"/>
  <c r="E62" i="1"/>
  <c r="E63" i="1"/>
  <c r="E49" i="1"/>
  <c r="E50" i="1"/>
  <c r="E51" i="1"/>
  <c r="E52" i="1"/>
  <c r="E53" i="1"/>
  <c r="E43" i="1"/>
  <c r="E44" i="1"/>
  <c r="E45" i="1"/>
  <c r="E36" i="1"/>
  <c r="E37" i="1"/>
  <c r="E38" i="1"/>
  <c r="E39" i="1"/>
  <c r="E26" i="1"/>
  <c r="E27" i="1"/>
  <c r="E28" i="1"/>
  <c r="E29" i="1"/>
  <c r="E30" i="1"/>
  <c r="E31" i="1"/>
  <c r="E32" i="1"/>
  <c r="E13" i="1"/>
  <c r="E14" i="1"/>
  <c r="E15" i="1"/>
  <c r="E16" i="1"/>
  <c r="E17" i="1"/>
  <c r="E18" i="1"/>
  <c r="E19" i="1"/>
  <c r="E20" i="1"/>
  <c r="E21" i="1"/>
  <c r="E22" i="1"/>
  <c r="J38" i="1" l="1"/>
  <c r="J31" i="1"/>
  <c r="J6" i="1"/>
  <c r="J4" i="1"/>
  <c r="J8" i="1" s="1"/>
  <c r="E46" i="1"/>
  <c r="E23" i="1"/>
  <c r="E64" i="1"/>
  <c r="J44" i="1"/>
  <c r="J63" i="1"/>
  <c r="E40" i="1"/>
  <c r="E54" i="1"/>
  <c r="J50" i="1"/>
  <c r="J57" i="1"/>
  <c r="E33" i="1"/>
  <c r="J22" i="1"/>
</calcChain>
</file>

<file path=xl/sharedStrings.xml><?xml version="1.0" encoding="utf-8"?>
<sst xmlns="http://schemas.openxmlformats.org/spreadsheetml/2006/main" count="159" uniqueCount="97">
  <si>
    <t>INFORMACIÓN SOBRE ESTA PLANTILLA</t>
  </si>
  <si>
    <t>Use esta hoja de cálculo de presupuesto mensual personal para realizar un seguimiento de sus ingresos mensuales previstos y reales, así como de sus gastos mensuales previstos y reales.</t>
  </si>
  <si>
    <t>Escriba los gastos realizados divididos en diferentes categorías en las tablas correspondientes.</t>
  </si>
  <si>
    <t>El saldo previsto, el saldo real y la diferencia se calculan automáticamente.</t>
  </si>
  <si>
    <t>Nota: </t>
  </si>
  <si>
    <t>Se facilitan instrucciones adicionales en la columna A de la hoja de cálculo PRESUPUESTO MENSUAL PERSONAL. Este texto se ha ocultado a propósito. Para eliminar el texto, seleccione la columna A y, a continuación, ELIMINAR. Para mostrar el texto, seleccione la columna A y, a continuación, cambie el color de fuente.</t>
  </si>
  <si>
    <t>Para obtener más información sobre las tablas de la hoja de cálculo, presione las teclas MAYÚS y F10 dentro de una tabla, seleccione la opción TABLA y, a continuación, TEXTO ALTERNATIVO.</t>
  </si>
  <si>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</si>
  <si>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A4.</t>
  </si>
  <si>
    <t>La etiqueta Ingresos mensuales previstos se encuentra en la celda de la derecha. Escriba el Ingreso 1 en la celda E4 y el Ingreso adicional en la E5 para calcular el total de ingresos mensuales en la celda E6. La instrucción siguiente se encuentra en la celda A6.</t>
  </si>
  <si>
    <t>El saldo previsto se calcula automáticamente en la celda J4; el saldo real, en la J6; y la diferencia, en la celda J8. La instrucción siguiente se encuentra en la celda A8.</t>
  </si>
  <si>
    <t>La etiqueta Ingresos mensuales reales se encuentra en la celda de la derecha. Escriba el Ingreso 1 en la celda E8 y el Ingreso adicional en la E9 para calcular el total de ingresos mensuales en la celda E10. La instrucción siguiente se encuentra en la celda A12.</t>
  </si>
  <si>
    <t>Escriba la información en la tabla Alojamiento, empezando por la celda de la derecha y en la tabla Entretenimiento, empezando por la celda G12. La instrucción siguiente se encuentra en la celda A25.</t>
  </si>
  <si>
    <t>Escriba la información en la tabla Transporte, empezando por la celda de la derecha y en la tabla Préstamos, empezando por la celda G24. La instrucción siguiente se encuentra en la celda A35.</t>
  </si>
  <si>
    <t>Escriba la información en la tabla Seguro, empezando por la celda de la derecha y en la tabla Impuestos, empezando por la celda G33. La instrucción siguiente se encuentra en la celda A42.</t>
  </si>
  <si>
    <t>Escriba la información en la tabla Comida, empezando por la celda de la derecha y en la tabla Ahorros, empezando por la celda G40. La instrucción siguiente se encuentra en la celda A48.</t>
  </si>
  <si>
    <t>Escriba la información en la tabla Mascotas, empezando por la celda de la derecha y en la tabla Regalos, empezando por la celda G46. La instrucción siguiente se encuentra en la celda A56.</t>
  </si>
  <si>
    <t>Escriba la información en la tabla Cuidado personal, empezando por la celda de la derecha y en la tabla Legal, empezando por la celda G52. La instrucción siguiente se encuentra en la celda A59.</t>
  </si>
  <si>
    <t>El total de gastos previstos se calcula automáticamente en la celda J59; el total del gasto real, en la J61; y la diferencia total, en la celda J63.</t>
  </si>
  <si>
    <t>PRESUPUESTO MENSUAL PERSONAL</t>
  </si>
  <si>
    <t>INGRESOS MENSUALES PREVISTOS</t>
  </si>
  <si>
    <t>INGRESOS MENSUALES REALES</t>
  </si>
  <si>
    <t>ALOJAMIENTO</t>
  </si>
  <si>
    <t>Hipoteca o alquiler</t>
  </si>
  <si>
    <t>Teléfono</t>
  </si>
  <si>
    <t>Electricidad</t>
  </si>
  <si>
    <t>Gas</t>
  </si>
  <si>
    <t>Agua y alcantarillado</t>
  </si>
  <si>
    <t>Televisión por cable</t>
  </si>
  <si>
    <t>Recogida de residuos</t>
  </si>
  <si>
    <t>Mantenimiento o reparaciones</t>
  </si>
  <si>
    <t>Suministros</t>
  </si>
  <si>
    <t>Otros</t>
  </si>
  <si>
    <t>Subtotal</t>
  </si>
  <si>
    <t>TRANSPORTE</t>
  </si>
  <si>
    <t>Pago del vehículo</t>
  </si>
  <si>
    <t>Gastos de taxi o bus</t>
  </si>
  <si>
    <t>Seguro</t>
  </si>
  <si>
    <t>Licencias</t>
  </si>
  <si>
    <t>Combustible</t>
  </si>
  <si>
    <t>Mantenimiento</t>
  </si>
  <si>
    <t>SEGURO</t>
  </si>
  <si>
    <t>Hogar</t>
  </si>
  <si>
    <t>Salud</t>
  </si>
  <si>
    <t>Vida</t>
  </si>
  <si>
    <t>COMIDA</t>
  </si>
  <si>
    <t>Alimentos</t>
  </si>
  <si>
    <t>Restaurantes</t>
  </si>
  <si>
    <t>MASCOTAS</t>
  </si>
  <si>
    <t>Comida</t>
  </si>
  <si>
    <t>Médicos</t>
  </si>
  <si>
    <t>Limpieza</t>
  </si>
  <si>
    <t>Juguetes</t>
  </si>
  <si>
    <t>CUIDADO PERSONAL</t>
  </si>
  <si>
    <t>Pelo y uñas</t>
  </si>
  <si>
    <t>Ropa</t>
  </si>
  <si>
    <t>Tintorería</t>
  </si>
  <si>
    <t>Gimnasio</t>
  </si>
  <si>
    <t>Tasas o cuotas de la organización</t>
  </si>
  <si>
    <t>Ingreso 1</t>
  </si>
  <si>
    <t>Ingresos adicionales</t>
  </si>
  <si>
    <t>Total de ingresos mensuales</t>
  </si>
  <si>
    <t>Costo previsto</t>
  </si>
  <si>
    <t>Costo real</t>
  </si>
  <si>
    <t>Diferencia</t>
  </si>
  <si>
    <t>SALDO PREVISTO 
(ingresos previstos menos gastos)</t>
  </si>
  <si>
    <t>SALDO REAL 
(ingresos reales menos gastos)</t>
  </si>
  <si>
    <t>DIFERENCIA 
(real menos estimado)</t>
  </si>
  <si>
    <t>ENTRETENIMIENTO</t>
  </si>
  <si>
    <t>Noche de salir</t>
  </si>
  <si>
    <t>Plataformas de música</t>
  </si>
  <si>
    <t>Películas</t>
  </si>
  <si>
    <t>Conciertos</t>
  </si>
  <si>
    <t>Eventos deportivos</t>
  </si>
  <si>
    <t>Teatro</t>
  </si>
  <si>
    <t>PRÉSTAMOS</t>
  </si>
  <si>
    <t>Personal</t>
  </si>
  <si>
    <t>Estudiante</t>
  </si>
  <si>
    <t>Tarjeta de crédito</t>
  </si>
  <si>
    <t>IMPUESTOS</t>
  </si>
  <si>
    <t>Federales</t>
  </si>
  <si>
    <t>Estatales</t>
  </si>
  <si>
    <t>Locales</t>
  </si>
  <si>
    <t>AHORROS O INVERSIONES</t>
  </si>
  <si>
    <t>Cuenta de jubilación</t>
  </si>
  <si>
    <t>Cuenta de inversión</t>
  </si>
  <si>
    <t>REGALOS Y DONACIONES</t>
  </si>
  <si>
    <t>Organización benéfica 1</t>
  </si>
  <si>
    <t>Organización benéfica 2</t>
  </si>
  <si>
    <t>Organización benéfica 3</t>
  </si>
  <si>
    <t>LEGAL</t>
  </si>
  <si>
    <t>Abogados</t>
  </si>
  <si>
    <t>Pensión alimenticia</t>
  </si>
  <si>
    <t>Pagos por retención o fallo</t>
  </si>
  <si>
    <t>COSTO PREVISTO TOTAL</t>
  </si>
  <si>
    <t>GASTO REAL TOTAL</t>
  </si>
  <si>
    <t>DIFERENCIA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</si>
</sst>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5" formatCode="_-* #,##0\ &quot;€&quot;_-;\-* #,##0\ &quot;€&quot;_-;_-* &quot;-&quot;\ &quot;€&quot;_-;_-@_-"/>
    <numFmt numFmtId="166" formatCode="_-* #,##0.00\ &quot;€&quot;_-;\-* #,##0.00\ &quot;€&quot;_-;_-* &quot;-&quot;??\ &quot;€&quot;_-;_-@_-"/>
    <numFmt numFmtId="167" formatCode="_(* #,##0_);_(* \(#,##0\);_(* &quot;-&quot;_);_(@_)"/>
    <numFmt numFmtId="168" formatCode="_(* #,##0.00_);_(* \(#,##0.00\);_(* &quot;-&quot;??_);_(@_)"/>
    <numFmt numFmtId="170" formatCode="_-[$Q-100A]* #,##0.00_-;\-[$Q-100A]* #,##0.00_-;_-[$Q-100A]* &quot;-&quot;??_-;_-@_-"/>
  </numFmts>
  <fonts count="25" x14ac:knownFonts="1">
    <font>
      <sz val="10"/>
      <color theme="1" tint="0.24994659260841701"/>
      <name val="Calibri"/>
      <family val="2"/>
      <scheme val="minor"/>
    </font>
    <font>
      <sz val="11"/>
      <color theme="1"/>
      <name val="Calibri"/>
      <family val="2"/>
      <scheme val="minor"/>
    </font>
    <font>
      <sz val="11"/>
      <color theme="1"/>
      <name val="Calibri"/>
      <family val="2"/>
      <scheme val="minor"/>
    </font>
    <font>
      <sz val="10"/>
      <color theme="1" tint="0.24994659260841701"/>
      <name val="Century Gothic"/>
      <family val="2"/>
      <scheme val="major"/>
    </font>
    <font>
      <b/>
      <sz val="10"/>
      <color theme="1" tint="0.24994659260841701"/>
      <name val="Century Gothic"/>
      <family val="2"/>
      <scheme val="major"/>
    </font>
    <font>
      <sz val="22"/>
      <color theme="3" tint="0.24994659260841701"/>
      <name val="Century Gothic"/>
      <family val="2"/>
      <scheme val="major"/>
    </font>
    <font>
      <sz val="11"/>
      <color theme="0"/>
      <name val="Calibri"/>
      <family val="2"/>
      <scheme val="minor"/>
    </font>
    <font>
      <sz val="11"/>
      <color theme="1" tint="0.24994659260841701"/>
      <name val="Calibri"/>
      <family val="2"/>
      <scheme val="minor"/>
    </font>
    <font>
      <b/>
      <sz val="11"/>
      <color theme="1" tint="0.24994659260841701"/>
      <name val="Calibri"/>
      <family val="2"/>
      <scheme val="minor"/>
    </font>
    <font>
      <b/>
      <sz val="16"/>
      <color theme="1" tint="0.24994659260841701"/>
      <name val="Century Gothic"/>
      <family val="2"/>
      <scheme val="major"/>
    </font>
    <font>
      <sz val="10"/>
      <color theme="0"/>
      <name val="Calibri"/>
      <family val="2"/>
      <scheme val="minor"/>
    </font>
    <font>
      <sz val="10"/>
      <color theme="1" tint="0.24994659260841701"/>
      <name val="Calibri"/>
      <family val="2"/>
      <scheme val="minor"/>
    </font>
    <font>
      <sz val="18"/>
      <color theme="3"/>
      <name val="Century Gothic"/>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s>
  <fills count="35">
    <fill>
      <patternFill patternType="none"/>
    </fill>
    <fill>
      <patternFill patternType="gray125"/>
    </fill>
    <fill>
      <patternFill patternType="solid">
        <fgColor theme="0" tint="-0.14996795556505021"/>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5" fillId="0" borderId="7" applyNumberFormat="0" applyFill="0" applyAlignment="0" applyProtection="0"/>
    <xf numFmtId="0" fontId="3" fillId="0" borderId="8" applyNumberFormat="0" applyFill="0" applyBorder="0" applyAlignment="0" applyProtection="0"/>
    <xf numFmtId="0" fontId="4" fillId="0" borderId="9" applyNumberFormat="0" applyFill="0" applyBorder="0" applyAlignment="0" applyProtection="0"/>
    <xf numFmtId="168"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11"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26">
    <xf numFmtId="0" fontId="0" fillId="0" borderId="0" xfId="0"/>
    <xf numFmtId="0" fontId="5" fillId="0" borderId="7" xfId="1"/>
    <xf numFmtId="0" fontId="2" fillId="0" borderId="0" xfId="0" applyFont="1"/>
    <xf numFmtId="0" fontId="3" fillId="0" borderId="0" xfId="0" applyFont="1"/>
    <xf numFmtId="0" fontId="7" fillId="0" borderId="0" xfId="0" applyFont="1" applyAlignment="1">
      <alignment vertical="center" wrapText="1"/>
    </xf>
    <xf numFmtId="0" fontId="8" fillId="0" borderId="0" xfId="0" applyFont="1" applyAlignment="1">
      <alignment vertical="center" wrapText="1"/>
    </xf>
    <xf numFmtId="0" fontId="6" fillId="0" borderId="0" xfId="0" applyFont="1"/>
    <xf numFmtId="0" fontId="10" fillId="0" borderId="0" xfId="0" applyFont="1"/>
    <xf numFmtId="0" fontId="9" fillId="3" borderId="0" xfId="2"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0" fontId="3" fillId="0" borderId="2" xfId="2" applyBorder="1" applyAlignment="1">
      <alignment vertical="center" wrapText="1"/>
    </xf>
    <xf numFmtId="0" fontId="3" fillId="0" borderId="3" xfId="2" applyBorder="1" applyAlignment="1">
      <alignment vertical="center" wrapText="1"/>
    </xf>
    <xf numFmtId="0" fontId="3" fillId="0" borderId="4" xfId="2" applyBorder="1" applyAlignment="1">
      <alignment vertical="center" wrapText="1"/>
    </xf>
    <xf numFmtId="0" fontId="3" fillId="0" borderId="1" xfId="2" applyBorder="1" applyAlignment="1">
      <alignment horizontal="left" vertical="center" wrapText="1"/>
    </xf>
    <xf numFmtId="0" fontId="3" fillId="0" borderId="1" xfId="2" applyBorder="1" applyAlignment="1">
      <alignment horizontal="left" vertical="center"/>
    </xf>
    <xf numFmtId="0" fontId="3" fillId="0" borderId="5" xfId="2" applyBorder="1" applyAlignment="1">
      <alignment vertical="center"/>
    </xf>
    <xf numFmtId="0" fontId="3" fillId="0" borderId="6" xfId="2" applyBorder="1" applyAlignment="1">
      <alignment vertical="center"/>
    </xf>
    <xf numFmtId="170" fontId="3" fillId="0" borderId="2" xfId="0" applyNumberFormat="1" applyFont="1" applyBorder="1"/>
    <xf numFmtId="170" fontId="3" fillId="0" borderId="3" xfId="0" applyNumberFormat="1" applyFont="1" applyBorder="1"/>
    <xf numFmtId="170" fontId="4" fillId="2" borderId="4" xfId="0" applyNumberFormat="1" applyFont="1" applyFill="1" applyBorder="1"/>
    <xf numFmtId="170" fontId="3" fillId="0" borderId="0" xfId="0" applyNumberFormat="1" applyFont="1"/>
    <xf numFmtId="170" fontId="4" fillId="2" borderId="1" xfId="0" applyNumberFormat="1" applyFont="1" applyFill="1" applyBorder="1" applyAlignment="1">
      <alignment vertical="center"/>
    </xf>
    <xf numFmtId="170" fontId="0" fillId="0" borderId="0" xfId="0" applyNumberFormat="1"/>
    <xf numFmtId="170" fontId="0" fillId="0" borderId="0" xfId="0" applyNumberFormat="1" applyAlignment="1">
      <alignment horizontal="center"/>
    </xf>
    <xf numFmtId="170" fontId="4" fillId="0" borderId="1" xfId="3" applyNumberFormat="1" applyBorder="1" applyAlignment="1">
      <alignment horizontal="left" vertical="center"/>
    </xf>
  </cellXfs>
  <cellStyles count="47">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1"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4" builtinId="3" customBuiltin="1"/>
    <cellStyle name="Millares [0]" xfId="5" builtinId="6" customBuiltin="1"/>
    <cellStyle name="Moneda" xfId="6" builtinId="4" customBuiltin="1"/>
    <cellStyle name="Moneda [0]" xfId="7" builtinId="7" customBuiltin="1"/>
    <cellStyle name="Neutral" xfId="13" builtinId="28" customBuiltin="1"/>
    <cellStyle name="Normal" xfId="0" builtinId="0" customBuiltin="1"/>
    <cellStyle name="Notas" xfId="20" builtinId="10" customBuiltin="1"/>
    <cellStyle name="Porcentaje" xfId="8" builtinId="5" customBuiltin="1"/>
    <cellStyle name="Salida" xfId="15" builtinId="21" customBuiltin="1"/>
    <cellStyle name="Texto de advertencia" xfId="19" builtinId="11" customBuiltin="1"/>
    <cellStyle name="Texto explicativo" xfId="21" builtinId="53" customBuiltin="1"/>
    <cellStyle name="Título" xfId="9" builtinId="15" customBuiltin="1"/>
    <cellStyle name="Título 2" xfId="2" builtinId="17" customBuiltin="1"/>
    <cellStyle name="Título 3" xfId="3" builtinId="18" customBuiltin="1"/>
    <cellStyle name="Total" xfId="22" builtinId="25" customBuiltin="1"/>
  </cellStyles>
  <dxfs count="138">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numFmt numFmtId="170" formatCode="_-[$Q-100A]* #,##0.00_-;\-[$Q-100A]* #,##0.00_-;_-[$Q-100A]* &quot;-&quot;??_-;_-@_-"/>
    </dxf>
    <dxf>
      <font>
        <color rgb="FFC00000"/>
      </font>
    </dxf>
    <dxf>
      <font>
        <color rgb="FFC00000"/>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tint="-0.499984740745262"/>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Light9" defaultPivotStyle="PivotStyleLight16">
    <tableStyle name="Presupuesto personal mensual" pivot="0" count="7" xr9:uid="{DF2684C2-C435-47FA-9646-E632C3AE8948}">
      <tableStyleElement type="wholeTable" dxfId="137"/>
      <tableStyleElement type="headerRow" dxfId="136"/>
      <tableStyleElement type="totalRow" dxfId="135"/>
      <tableStyleElement type="firstColumn" dxfId="134"/>
      <tableStyleElement type="lastColumn" dxfId="133"/>
      <tableStyleElement type="firstRowStripe" dxfId="132"/>
      <tableStyleElement type="firstColumnStripe" dxfId="1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ojamiento" displayName="Alojamiento" ref="B12:E23" totalsRowCount="1" headerRowDxfId="120" dataDxfId="118" totalsRowDxfId="119">
  <autoFilter ref="B12:E22" xr:uid="{00000000-0009-0000-0100-000001000000}">
    <filterColumn colId="0" hiddenButton="1"/>
    <filterColumn colId="1" hiddenButton="1"/>
    <filterColumn colId="2" hiddenButton="1"/>
    <filterColumn colId="3" hiddenButton="1"/>
  </autoFilter>
  <tableColumns count="4">
    <tableColumn id="1" xr3:uid="{00000000-0010-0000-0000-000001000000}" name="ALOJAMIENTO" totalsRowLabel="Subtotal" dataDxfId="128" totalsRowDxfId="127"/>
    <tableColumn id="2" xr3:uid="{00000000-0010-0000-0000-000002000000}" name="Costo previsto" dataDxfId="126" totalsRowDxfId="125"/>
    <tableColumn id="3" xr3:uid="{00000000-0010-0000-0000-000003000000}" name="Costo real" dataDxfId="124" totalsRowDxfId="123"/>
    <tableColumn id="4" xr3:uid="{00000000-0010-0000-0000-000004000000}" name="Diferencia" totalsRowFunction="sum" dataDxfId="122" totalsRowDxfId="121">
      <calculatedColumnFormula>Alojamiento[[#This Row],[Costo previsto]]-Alojamiento[[#This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lojamiento reales y proyectados en esta tabla. La diferencia se calcula de manera automátic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tretenimiento" displayName="Entretenimiento" ref="G12:J22" totalsRowCount="1" headerRowCellStyle="Normal">
  <autoFilter ref="G12:J21" xr:uid="{00000000-0009-0000-0100-000002000000}">
    <filterColumn colId="0" hiddenButton="1"/>
    <filterColumn colId="1" hiddenButton="1"/>
    <filterColumn colId="2" hiddenButton="1"/>
    <filterColumn colId="3" hiddenButton="1"/>
  </autoFilter>
  <tableColumns count="4">
    <tableColumn id="1" xr3:uid="{00000000-0010-0000-0100-000001000000}" name="ENTRETENIMIENTO" totalsRowLabel="Subtotal" dataDxfId="62" totalsRowDxfId="61"/>
    <tableColumn id="2" xr3:uid="{00000000-0010-0000-0100-000002000000}" name="Costo previsto" dataDxfId="60" totalsRowDxfId="59"/>
    <tableColumn id="3" xr3:uid="{00000000-0010-0000-0100-000003000000}" name="Costo real" dataDxfId="58" totalsRowDxfId="57"/>
    <tableColumn id="4" xr3:uid="{00000000-0010-0000-0100-000004000000}" name="Diferencia" totalsRowFunction="sum" dataDxfId="56" totalsRowDxfId="55">
      <calculatedColumnFormula>Entretenimiento[[#This Row],[Costo previsto]]-Entretenimiento[[#This Row],[Costo real]]</calculatedColumnFormula>
    </tableColumn>
  </tableColumns>
  <tableStyleInfo name="Presupuesto personal mensual" showFirstColumn="0" showLastColumn="1" showRowStripes="0" showColumnStripes="0"/>
  <extLst>
    <ext xmlns:x14="http://schemas.microsoft.com/office/spreadsheetml/2009/9/main" uri="{504A1905-F514-4f6f-8877-14C23A59335A}">
      <x14:table altTextSummary="Escriba los costos de entretenimiento reales y proyectados en esta tabla. La diferencia se calcula de manera automátic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éstamos" displayName="Préstamos" ref="G24:J31" totalsRowCount="1" headerRowDxfId="46" dataDxfId="44" totalsRowDxfId="45">
  <autoFilter ref="G24:J30" xr:uid="{00000000-0009-0000-0100-000003000000}">
    <filterColumn colId="0" hiddenButton="1"/>
    <filterColumn colId="1" hiddenButton="1"/>
    <filterColumn colId="2" hiddenButton="1"/>
    <filterColumn colId="3" hiddenButton="1"/>
  </autoFilter>
  <tableColumns count="4">
    <tableColumn id="1" xr3:uid="{00000000-0010-0000-0200-000001000000}" name="PRÉSTAMOS" totalsRowLabel="Subtotal" dataDxfId="54" totalsRowDxfId="53"/>
    <tableColumn id="2" xr3:uid="{00000000-0010-0000-0200-000002000000}" name="Costo previsto" dataDxfId="52" totalsRowDxfId="51"/>
    <tableColumn id="3" xr3:uid="{00000000-0010-0000-0200-000003000000}" name="Costo real" dataDxfId="50" totalsRowDxfId="49"/>
    <tableColumn id="4" xr3:uid="{00000000-0010-0000-0200-000004000000}" name="Diferencia" totalsRowFunction="sum" dataDxfId="48" totalsRowDxfId="47">
      <calculatedColumnFormula>Préstamos[[#This Row],[Costo previsto]]-Préstamos[[#This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préstamo reales y proyectados en esta tabla. La diferencia se calcula de manera automátic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e" displayName="Transporte" ref="B25:E33" totalsRowCount="1" headerRowDxfId="109" dataDxfId="107" totalsRowDxfId="108" headerRowCellStyle="Normal">
  <autoFilter ref="B25:E32" xr:uid="{00000000-0009-0000-0100-000004000000}">
    <filterColumn colId="0" hiddenButton="1"/>
    <filterColumn colId="1" hiddenButton="1"/>
    <filterColumn colId="2" hiddenButton="1"/>
    <filterColumn colId="3" hiddenButton="1"/>
  </autoFilter>
  <tableColumns count="4">
    <tableColumn id="1" xr3:uid="{00000000-0010-0000-0300-000001000000}" name="TRANSPORTE" totalsRowLabel="Subtotal" dataDxfId="117" totalsRowDxfId="116"/>
    <tableColumn id="2" xr3:uid="{00000000-0010-0000-0300-000002000000}" name="Costo previsto" dataDxfId="115" totalsRowDxfId="114"/>
    <tableColumn id="3" xr3:uid="{00000000-0010-0000-0300-000003000000}" name="Costo real" dataDxfId="113" totalsRowDxfId="112"/>
    <tableColumn id="4" xr3:uid="{00000000-0010-0000-0300-000004000000}" name="Diferencia" totalsRowFunction="sum" dataDxfId="111" totalsRowDxfId="110">
      <calculatedColumnFormula>Transporte[[#This Row],[Costo previsto]]-Transporte[[#This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transporte reales y proyectados en esta tabla. La diferencia se calcula de manera automátic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guro" displayName="Seguro" ref="B35:E40" totalsRowCount="1" headerRowDxfId="98" dataDxfId="96" totalsRowDxfId="97" headerRowCellStyle="Normal">
  <autoFilter ref="B35:E39" xr:uid="{00000000-0009-0000-0100-000005000000}">
    <filterColumn colId="0" hiddenButton="1"/>
    <filterColumn colId="1" hiddenButton="1"/>
    <filterColumn colId="2" hiddenButton="1"/>
    <filterColumn colId="3" hiddenButton="1"/>
  </autoFilter>
  <tableColumns count="4">
    <tableColumn id="1" xr3:uid="{00000000-0010-0000-0400-000001000000}" name="SEGURO" totalsRowLabel="Subtotal" dataDxfId="106" totalsRowDxfId="105"/>
    <tableColumn id="2" xr3:uid="{00000000-0010-0000-0400-000002000000}" name="Costo previsto" dataDxfId="104" totalsRowDxfId="103"/>
    <tableColumn id="3" xr3:uid="{00000000-0010-0000-0400-000003000000}" name="Costo real" dataDxfId="102" totalsRowDxfId="101"/>
    <tableColumn id="4" xr3:uid="{00000000-0010-0000-0400-000004000000}" name="Diferencia" totalsRowFunction="sum" dataDxfId="100" totalsRowDxfId="99">
      <calculatedColumnFormula>Seguro[[#This Row],[Costo previsto]]-Seguro[[#This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seguro reales y proyectados en esta tabla. La diferencia se calcula de manera automátic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mpuestos" displayName="Impuestos" ref="G33:J38" totalsRowCount="1" headerRowDxfId="35" dataDxfId="33" totalsRowDxfId="34" headerRowCellStyle="Normal">
  <autoFilter ref="G33:J37" xr:uid="{00000000-0009-0000-0100-000006000000}">
    <filterColumn colId="0" hiddenButton="1"/>
    <filterColumn colId="1" hiddenButton="1"/>
    <filterColumn colId="2" hiddenButton="1"/>
    <filterColumn colId="3" hiddenButton="1"/>
  </autoFilter>
  <tableColumns count="4">
    <tableColumn id="1" xr3:uid="{00000000-0010-0000-0500-000001000000}" name="IMPUESTOS" totalsRowLabel="Subtotal" dataDxfId="43" totalsRowDxfId="42"/>
    <tableColumn id="2" xr3:uid="{00000000-0010-0000-0500-000002000000}" name="Costo previsto" dataDxfId="41" totalsRowDxfId="40"/>
    <tableColumn id="3" xr3:uid="{00000000-0010-0000-0500-000003000000}" name="Costo real" dataDxfId="39" totalsRowDxfId="38"/>
    <tableColumn id="4" xr3:uid="{00000000-0010-0000-0500-000004000000}" name="Diferencia" totalsRowFunction="sum" dataDxfId="37" totalsRowDxfId="36">
      <calculatedColumnFormula>Impuestos[[#This Row],[Costo previsto]]-Impuestos[[#This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impuestos reales y proyectados en esta tabla. La diferencia se calcula de manera automátic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Ahorros" displayName="Ahorros" ref="G40:J44" totalsRowCount="1" headerRowDxfId="24" dataDxfId="22" totalsRowDxfId="23" headerRowCellStyle="Normal">
  <autoFilter ref="G40:J43" xr:uid="{00000000-0009-0000-0100-000007000000}">
    <filterColumn colId="0" hiddenButton="1"/>
    <filterColumn colId="1" hiddenButton="1"/>
    <filterColumn colId="2" hiddenButton="1"/>
    <filterColumn colId="3" hiddenButton="1"/>
  </autoFilter>
  <tableColumns count="4">
    <tableColumn id="1" xr3:uid="{00000000-0010-0000-0600-000001000000}" name="AHORROS O INVERSIONES" totalsRowLabel="Subtotal" dataDxfId="32" totalsRowDxfId="31"/>
    <tableColumn id="2" xr3:uid="{00000000-0010-0000-0600-000002000000}" name="Costo previsto" dataDxfId="30" totalsRowDxfId="29"/>
    <tableColumn id="3" xr3:uid="{00000000-0010-0000-0600-000003000000}" name="Costo real" dataDxfId="28" totalsRowDxfId="27"/>
    <tableColumn id="4" xr3:uid="{00000000-0010-0000-0600-000004000000}" name="Diferencia" totalsRowFunction="sum" dataDxfId="26" totalsRowDxfId="25">
      <calculatedColumnFormula>Ahorros[[#This Row],[Costo previsto]]-Ahorros[[#This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horros o inversiones reales y proyectados en esta tabla. La diferencia se calcula de manera automátic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omida" displayName="Comida" ref="B42:E46" totalsRowCount="1" headerRowDxfId="87" dataDxfId="85" totalsRowDxfId="86" headerRowCellStyle="Normal">
  <autoFilter ref="B42:E45" xr:uid="{00000000-0009-0000-0100-000008000000}">
    <filterColumn colId="0" hiddenButton="1"/>
    <filterColumn colId="1" hiddenButton="1"/>
    <filterColumn colId="2" hiddenButton="1"/>
    <filterColumn colId="3" hiddenButton="1"/>
  </autoFilter>
  <tableColumns count="4">
    <tableColumn id="1" xr3:uid="{00000000-0010-0000-0700-000001000000}" name="COMIDA" totalsRowLabel="Subtotal" dataDxfId="95" totalsRowDxfId="94"/>
    <tableColumn id="2" xr3:uid="{00000000-0010-0000-0700-000002000000}" name="Costo previsto" dataDxfId="93" totalsRowDxfId="92"/>
    <tableColumn id="3" xr3:uid="{00000000-0010-0000-0700-000003000000}" name="Costo real" dataDxfId="91" totalsRowDxfId="90"/>
    <tableColumn id="4" xr3:uid="{00000000-0010-0000-0700-000004000000}" name="Diferencia" totalsRowFunction="sum" dataDxfId="89" totalsRowDxfId="88">
      <calculatedColumnFormula>Comida[[#This Row],[Costo previsto]]-Comida[[#This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limentación reales y proyectados en esta tabla. La diferencia se calcula de manera automátic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galos" displayName="Regalos" ref="G46:J50" totalsRowCount="1" headerRowDxfId="13" dataDxfId="11" totalsRowDxfId="12" headerRowCellStyle="Normal">
  <autoFilter ref="G46:J49" xr:uid="{00000000-0009-0000-0100-000009000000}">
    <filterColumn colId="0" hiddenButton="1"/>
    <filterColumn colId="1" hiddenButton="1"/>
    <filterColumn colId="2" hiddenButton="1"/>
    <filterColumn colId="3" hiddenButton="1"/>
  </autoFilter>
  <tableColumns count="4">
    <tableColumn id="1" xr3:uid="{00000000-0010-0000-0800-000001000000}" name="REGALOS Y DONACIONES" totalsRowLabel="Subtotal" dataDxfId="21" totalsRowDxfId="20"/>
    <tableColumn id="2" xr3:uid="{00000000-0010-0000-0800-000002000000}" name="Costo previsto" dataDxfId="19" totalsRowDxfId="18"/>
    <tableColumn id="3" xr3:uid="{00000000-0010-0000-0800-000003000000}" name="Costo real" dataDxfId="17" totalsRowDxfId="16"/>
    <tableColumn id="4" xr3:uid="{00000000-0010-0000-0800-000004000000}" name="Diferencia" totalsRowFunction="sum" dataDxfId="15" totalsRowDxfId="14">
      <calculatedColumnFormula>Regalos[[#This Row],[Costo previsto]]-Regalos[[#This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regalos y donaciones reales y proyectados en esta tabla. La diferencia se calcula automáticament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Mascotas" displayName="Mascotas" ref="B48:E54" totalsRowCount="1" headerRowDxfId="76" dataDxfId="74" totalsRowDxfId="75">
  <autoFilter ref="B48:E53" xr:uid="{00000000-0009-0000-0100-00000A000000}">
    <filterColumn colId="0" hiddenButton="1"/>
    <filterColumn colId="1" hiddenButton="1"/>
    <filterColumn colId="2" hiddenButton="1"/>
    <filterColumn colId="3" hiddenButton="1"/>
  </autoFilter>
  <tableColumns count="4">
    <tableColumn id="1" xr3:uid="{00000000-0010-0000-0900-000001000000}" name="MASCOTAS" totalsRowLabel="Subtotal" dataDxfId="84" totalsRowDxfId="83"/>
    <tableColumn id="2" xr3:uid="{00000000-0010-0000-0900-000002000000}" name="Costo previsto" dataDxfId="82" totalsRowDxfId="81"/>
    <tableColumn id="3" xr3:uid="{00000000-0010-0000-0900-000003000000}" name="Costo real" dataDxfId="80" totalsRowDxfId="79"/>
    <tableColumn id="4" xr3:uid="{00000000-0010-0000-0900-000004000000}" name="Diferencia" totalsRowFunction="sum" dataDxfId="78" totalsRowDxfId="77">
      <calculatedColumnFormula>Mascotas[[#This Row],[Costo previsto]]-Mascotas[[#This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en mascotas reales y proyectados en esta tabla. La diferencia se calcula de manera automátic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Legal" displayName="Legal" ref="G52:J57" totalsRowCount="1" headerRowDxfId="2" dataDxfId="0" totalsRowDxfId="1" headerRowCellStyle="Normal">
  <autoFilter ref="G52:J56" xr:uid="{00000000-0009-0000-0100-00000B000000}">
    <filterColumn colId="0" hiddenButton="1"/>
    <filterColumn colId="1" hiddenButton="1"/>
    <filterColumn colId="2" hiddenButton="1"/>
    <filterColumn colId="3" hiddenButton="1"/>
  </autoFilter>
  <tableColumns count="4">
    <tableColumn id="1" xr3:uid="{00000000-0010-0000-0A00-000001000000}" name="LEGAL" totalsRowLabel="Subtotal" dataDxfId="10" totalsRowDxfId="9"/>
    <tableColumn id="2" xr3:uid="{00000000-0010-0000-0A00-000002000000}" name="Costo previsto" dataDxfId="8" totalsRowDxfId="7"/>
    <tableColumn id="3" xr3:uid="{00000000-0010-0000-0A00-000003000000}" name="Costo real" dataDxfId="6" totalsRowDxfId="5"/>
    <tableColumn id="4" xr3:uid="{00000000-0010-0000-0A00-000004000000}" name="Diferencia" totalsRowFunction="sum" dataDxfId="4" totalsRowDxfId="3">
      <calculatedColumnFormula>Legal[[#This Row],[Costo previsto]]-Legal[[#This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legales reales y proyectados en esta tabla. La diferencia se calcula de manera automátic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uidadoPersonal" displayName="CuidadoPersonal" ref="B56:E64" totalsRowCount="1" headerRowDxfId="65" dataDxfId="63" totalsRowDxfId="64">
  <autoFilter ref="B56:E63" xr:uid="{00000000-0009-0000-0100-00000C000000}">
    <filterColumn colId="0" hiddenButton="1"/>
    <filterColumn colId="1" hiddenButton="1"/>
    <filterColumn colId="2" hiddenButton="1"/>
    <filterColumn colId="3" hiddenButton="1"/>
  </autoFilter>
  <tableColumns count="4">
    <tableColumn id="1" xr3:uid="{00000000-0010-0000-0B00-000001000000}" name="CUIDADO PERSONAL" totalsRowLabel="Subtotal" dataDxfId="73" totalsRowDxfId="72"/>
    <tableColumn id="2" xr3:uid="{00000000-0010-0000-0B00-000002000000}" name="Costo previsto" dataDxfId="71" totalsRowDxfId="70"/>
    <tableColumn id="3" xr3:uid="{00000000-0010-0000-0B00-000003000000}" name="Costo real" dataDxfId="69" totalsRowDxfId="68"/>
    <tableColumn id="4" xr3:uid="{00000000-0010-0000-0B00-000004000000}" name="Diferencia" totalsRowFunction="sum" dataDxfId="67" totalsRowDxfId="66">
      <calculatedColumnFormula>CuidadoPersonal[[#This Row],[Costo previsto]]-CuidadoPersonal[[#This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cuidado personal reales y proyectados en esta tabla. La diferencia se calcula de manera automática."/>
    </ext>
  </extLst>
</table>
</file>

<file path=xl/theme/theme1.xml><?xml version="1.0" encoding="utf-8"?>
<a:theme xmlns:a="http://schemas.openxmlformats.org/drawingml/2006/main" name="WeightLossTracker">
  <a:themeElements>
    <a:clrScheme name="WeightLossTracker_colors">
      <a:dk1>
        <a:srgbClr val="000000"/>
      </a:dk1>
      <a:lt1>
        <a:srgbClr val="FFFFFF"/>
      </a:lt1>
      <a:dk2>
        <a:srgbClr val="000000"/>
      </a:dk2>
      <a:lt2>
        <a:srgbClr val="FFFFFF"/>
      </a:lt2>
      <a:accent1>
        <a:srgbClr val="47B0B8"/>
      </a:accent1>
      <a:accent2>
        <a:srgbClr val="FF6B6B"/>
      </a:accent2>
      <a:accent3>
        <a:srgbClr val="556270"/>
      </a:accent3>
      <a:accent4>
        <a:srgbClr val="81B63C"/>
      </a:accent4>
      <a:accent5>
        <a:srgbClr val="ED932C"/>
      </a:accent5>
      <a:accent6>
        <a:srgbClr val="A0729D"/>
      </a:accent6>
      <a:hlink>
        <a:srgbClr val="39ADDC"/>
      </a:hlink>
      <a:folHlink>
        <a:srgbClr val="895EA7"/>
      </a:folHlink>
    </a:clrScheme>
    <a:fontScheme name="Finance charge">
      <a:majorFont>
        <a:latin typeface="Century Gothic"/>
        <a:ea typeface=""/>
        <a:cs typeface=""/>
      </a:majorFont>
      <a:minorFont>
        <a:latin typeface="Calibri"/>
        <a:ea typeface=""/>
        <a:cs typeface=""/>
      </a:minorFont>
    </a:fontScheme>
    <a:fmtScheme name="Spring">
      <a:fillStyleLst>
        <a:solidFill>
          <a:schemeClr val="phClr"/>
        </a:solidFill>
        <a:gradFill rotWithShape="1">
          <a:gsLst>
            <a:gs pos="0">
              <a:schemeClr val="phClr">
                <a:tint val="70000"/>
                <a:lumMod val="110000"/>
              </a:schemeClr>
            </a:gs>
            <a:gs pos="100000">
              <a:schemeClr val="phClr">
                <a:tint val="100000"/>
                <a:shade val="85000"/>
                <a:lumMod val="80000"/>
              </a:schemeClr>
            </a:gs>
          </a:gsLst>
          <a:lin ang="5400000" scaled="1"/>
        </a:gradFill>
        <a:gradFill rotWithShape="1">
          <a:gsLst>
            <a:gs pos="0">
              <a:schemeClr val="phClr">
                <a:tint val="97000"/>
                <a:satMod val="100000"/>
                <a:lumMod val="110000"/>
              </a:schemeClr>
            </a:gs>
            <a:gs pos="100000">
              <a:schemeClr val="phClr">
                <a:shade val="85000"/>
                <a:lumMod val="8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100000"/>
                <a:hueMod val="100000"/>
                <a:satMod val="106000"/>
                <a:lumMod val="100000"/>
              </a:schemeClr>
            </a:gs>
            <a:gs pos="88000">
              <a:schemeClr val="phClr">
                <a:tint val="90000"/>
                <a:shade val="68000"/>
                <a:hueMod val="100000"/>
                <a:satMod val="114000"/>
                <a:lumMod val="74000"/>
              </a:schemeClr>
            </a:gs>
          </a:gsLst>
          <a:lin ang="5400000" scaled="1"/>
        </a:gradFill>
        <a:gradFill rotWithShape="1">
          <a:gsLst>
            <a:gs pos="0">
              <a:schemeClr val="phClr">
                <a:tint val="94000"/>
                <a:shade val="100000"/>
                <a:hueMod val="100000"/>
                <a:satMod val="118000"/>
                <a:lumMod val="100000"/>
              </a:schemeClr>
            </a:gs>
            <a:gs pos="100000">
              <a:schemeClr val="phClr">
                <a:tint val="98000"/>
                <a:shade val="68000"/>
                <a:hueMod val="100000"/>
                <a:satMod val="118000"/>
                <a:lumMod val="82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B7"/>
  <sheetViews>
    <sheetView showGridLines="0" workbookViewId="0"/>
  </sheetViews>
  <sheetFormatPr baseColWidth="10" defaultColWidth="9.19921875" defaultRowHeight="14" x14ac:dyDescent="0.2"/>
  <cols>
    <col min="1" max="1" width="2.796875" customWidth="1"/>
    <col min="2" max="2" width="102.3984375" customWidth="1"/>
    <col min="3" max="3" width="2.796875" customWidth="1"/>
  </cols>
  <sheetData>
    <row r="1" spans="2:2" s="9" customFormat="1" ht="30" customHeight="1" x14ac:dyDescent="0.2">
      <c r="B1" s="8" t="s">
        <v>0</v>
      </c>
    </row>
    <row r="2" spans="2:2" ht="30" customHeight="1" x14ac:dyDescent="0.2">
      <c r="B2" s="4" t="s">
        <v>1</v>
      </c>
    </row>
    <row r="3" spans="2:2" ht="30" customHeight="1" x14ac:dyDescent="0.2">
      <c r="B3" s="4" t="s">
        <v>2</v>
      </c>
    </row>
    <row r="4" spans="2:2" ht="30" customHeight="1" x14ac:dyDescent="0.2">
      <c r="B4" s="4" t="s">
        <v>3</v>
      </c>
    </row>
    <row r="5" spans="2:2" ht="30" customHeight="1" x14ac:dyDescent="0.2">
      <c r="B5" s="5" t="s">
        <v>4</v>
      </c>
    </row>
    <row r="6" spans="2:2" ht="45.75" customHeight="1" x14ac:dyDescent="0.2">
      <c r="B6" s="4" t="s">
        <v>5</v>
      </c>
    </row>
    <row r="7" spans="2:2" ht="36.75" customHeight="1" x14ac:dyDescent="0.2">
      <c r="B7"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65"/>
  <sheetViews>
    <sheetView showGridLines="0" tabSelected="1" topLeftCell="A46" workbookViewId="0">
      <selection activeCell="G94" sqref="G94"/>
    </sheetView>
  </sheetViews>
  <sheetFormatPr baseColWidth="10" defaultColWidth="9.19921875" defaultRowHeight="14" x14ac:dyDescent="0.2"/>
  <cols>
    <col min="1" max="1" width="2.796875" style="7" customWidth="1"/>
    <col min="2" max="2" width="28.3984375" customWidth="1"/>
    <col min="3" max="3" width="16" customWidth="1"/>
    <col min="4" max="4" width="13" customWidth="1"/>
    <col min="5" max="5" width="12.59765625" customWidth="1"/>
    <col min="6" max="6" width="2.796875" customWidth="1"/>
    <col min="7" max="7" width="27.19921875" customWidth="1"/>
    <col min="8" max="8" width="16" customWidth="1"/>
    <col min="9" max="9" width="13" customWidth="1"/>
    <col min="10" max="10" width="12.59765625" customWidth="1"/>
    <col min="11" max="11" width="2.796875" customWidth="1"/>
  </cols>
  <sheetData>
    <row r="1" spans="1:10" s="2" customFormat="1" ht="15" x14ac:dyDescent="0.2">
      <c r="A1" s="6" t="s">
        <v>7</v>
      </c>
    </row>
    <row r="2" spans="1:10" s="2" customFormat="1" ht="29" thickBot="1" x14ac:dyDescent="0.35">
      <c r="A2" s="6" t="s">
        <v>8</v>
      </c>
      <c r="B2" s="1" t="s">
        <v>19</v>
      </c>
      <c r="C2" s="1"/>
      <c r="D2" s="1"/>
      <c r="E2" s="1"/>
      <c r="F2" s="1"/>
      <c r="G2" s="1"/>
      <c r="H2" s="1"/>
      <c r="I2" s="1"/>
      <c r="J2" s="1"/>
    </row>
    <row r="4" spans="1:10" x14ac:dyDescent="0.2">
      <c r="A4" s="7" t="s">
        <v>9</v>
      </c>
      <c r="B4" s="11" t="s">
        <v>20</v>
      </c>
      <c r="C4" s="16" t="s">
        <v>59</v>
      </c>
      <c r="D4" s="17"/>
      <c r="E4" s="18">
        <v>4300</v>
      </c>
      <c r="G4" s="14" t="s">
        <v>65</v>
      </c>
      <c r="H4" s="15"/>
      <c r="I4" s="15"/>
      <c r="J4" s="22">
        <f>E6-J59</f>
        <v>3405</v>
      </c>
    </row>
    <row r="5" spans="1:10" x14ac:dyDescent="0.2">
      <c r="B5" s="12"/>
      <c r="C5" s="16" t="s">
        <v>60</v>
      </c>
      <c r="D5" s="17"/>
      <c r="E5" s="19">
        <v>300</v>
      </c>
      <c r="G5" s="15"/>
      <c r="H5" s="15"/>
      <c r="I5" s="15"/>
      <c r="J5" s="22"/>
    </row>
    <row r="6" spans="1:10" x14ac:dyDescent="0.2">
      <c r="A6" s="7" t="s">
        <v>10</v>
      </c>
      <c r="B6" s="13"/>
      <c r="C6" s="16" t="s">
        <v>61</v>
      </c>
      <c r="D6" s="17"/>
      <c r="E6" s="20">
        <f>SUM(E4:E5)</f>
        <v>4600</v>
      </c>
      <c r="G6" s="14" t="s">
        <v>66</v>
      </c>
      <c r="H6" s="15"/>
      <c r="I6" s="15"/>
      <c r="J6" s="22">
        <f>E10-J61</f>
        <v>3064</v>
      </c>
    </row>
    <row r="7" spans="1:10" x14ac:dyDescent="0.2">
      <c r="B7" s="3"/>
      <c r="C7" s="3"/>
      <c r="D7" s="3"/>
      <c r="E7" s="21"/>
      <c r="G7" s="15"/>
      <c r="H7" s="15"/>
      <c r="I7" s="15"/>
      <c r="J7" s="22"/>
    </row>
    <row r="8" spans="1:10" x14ac:dyDescent="0.2">
      <c r="A8" s="7" t="s">
        <v>11</v>
      </c>
      <c r="B8" s="11" t="s">
        <v>21</v>
      </c>
      <c r="C8" s="16" t="s">
        <v>59</v>
      </c>
      <c r="D8" s="17"/>
      <c r="E8" s="18">
        <v>4000</v>
      </c>
      <c r="G8" s="14" t="s">
        <v>67</v>
      </c>
      <c r="H8" s="15"/>
      <c r="I8" s="15"/>
      <c r="J8" s="22">
        <f>J6-J4</f>
        <v>-341</v>
      </c>
    </row>
    <row r="9" spans="1:10" x14ac:dyDescent="0.2">
      <c r="B9" s="12"/>
      <c r="C9" s="16" t="s">
        <v>60</v>
      </c>
      <c r="D9" s="17"/>
      <c r="E9" s="19">
        <v>300</v>
      </c>
      <c r="G9" s="15"/>
      <c r="H9" s="15"/>
      <c r="I9" s="15"/>
      <c r="J9" s="22"/>
    </row>
    <row r="10" spans="1:10" x14ac:dyDescent="0.2">
      <c r="B10" s="13"/>
      <c r="C10" s="16" t="s">
        <v>61</v>
      </c>
      <c r="D10" s="17"/>
      <c r="E10" s="20">
        <f>SUM(E8:E9)</f>
        <v>4300</v>
      </c>
    </row>
    <row r="12" spans="1:10" x14ac:dyDescent="0.2">
      <c r="A12" s="7" t="s">
        <v>12</v>
      </c>
      <c r="B12" s="23" t="s">
        <v>22</v>
      </c>
      <c r="C12" s="23" t="s">
        <v>62</v>
      </c>
      <c r="D12" s="23" t="s">
        <v>63</v>
      </c>
      <c r="E12" s="23" t="s">
        <v>64</v>
      </c>
      <c r="G12" t="s">
        <v>68</v>
      </c>
      <c r="H12" t="s">
        <v>62</v>
      </c>
      <c r="I12" t="s">
        <v>63</v>
      </c>
      <c r="J12" t="s">
        <v>64</v>
      </c>
    </row>
    <row r="13" spans="1:10" x14ac:dyDescent="0.2">
      <c r="B13" s="23" t="s">
        <v>23</v>
      </c>
      <c r="C13" s="23">
        <v>1000</v>
      </c>
      <c r="D13" s="23">
        <v>1000</v>
      </c>
      <c r="E13" s="23">
        <f>Alojamiento[[#This Row],[Costo previsto]]-Alojamiento[[#This Row],[Costo real]]</f>
        <v>0</v>
      </c>
      <c r="G13" s="23" t="s">
        <v>69</v>
      </c>
      <c r="H13" s="23"/>
      <c r="I13" s="23"/>
      <c r="J13" s="23">
        <f>Entretenimiento[[#This Row],[Costo previsto]]-Entretenimiento[[#This Row],[Costo real]]</f>
        <v>0</v>
      </c>
    </row>
    <row r="14" spans="1:10" x14ac:dyDescent="0.2">
      <c r="B14" s="23" t="s">
        <v>24</v>
      </c>
      <c r="C14" s="23">
        <v>54</v>
      </c>
      <c r="D14" s="23">
        <v>100</v>
      </c>
      <c r="E14" s="23">
        <f>Alojamiento[[#This Row],[Costo previsto]]-Alojamiento[[#This Row],[Costo real]]</f>
        <v>-46</v>
      </c>
      <c r="G14" s="23" t="s">
        <v>70</v>
      </c>
      <c r="H14" s="23"/>
      <c r="I14" s="23"/>
      <c r="J14" s="23">
        <f>Entretenimiento[[#This Row],[Costo previsto]]-Entretenimiento[[#This Row],[Costo real]]</f>
        <v>0</v>
      </c>
    </row>
    <row r="15" spans="1:10" x14ac:dyDescent="0.2">
      <c r="B15" s="23" t="s">
        <v>25</v>
      </c>
      <c r="C15" s="23">
        <v>44</v>
      </c>
      <c r="D15" s="23">
        <v>56</v>
      </c>
      <c r="E15" s="23">
        <f>Alojamiento[[#This Row],[Costo previsto]]-Alojamiento[[#This Row],[Costo real]]</f>
        <v>-12</v>
      </c>
      <c r="G15" s="23" t="s">
        <v>71</v>
      </c>
      <c r="H15" s="23"/>
      <c r="I15" s="23"/>
      <c r="J15" s="23">
        <f>Entretenimiento[[#This Row],[Costo previsto]]-Entretenimiento[[#This Row],[Costo real]]</f>
        <v>0</v>
      </c>
    </row>
    <row r="16" spans="1:10" x14ac:dyDescent="0.2">
      <c r="B16" s="23" t="s">
        <v>26</v>
      </c>
      <c r="C16" s="23">
        <v>22</v>
      </c>
      <c r="D16" s="23">
        <v>28</v>
      </c>
      <c r="E16" s="23">
        <f>Alojamiento[[#This Row],[Costo previsto]]-Alojamiento[[#This Row],[Costo real]]</f>
        <v>-6</v>
      </c>
      <c r="G16" s="23" t="s">
        <v>72</v>
      </c>
      <c r="H16" s="23"/>
      <c r="I16" s="23"/>
      <c r="J16" s="23">
        <f>Entretenimiento[[#This Row],[Costo previsto]]-Entretenimiento[[#This Row],[Costo real]]</f>
        <v>0</v>
      </c>
    </row>
    <row r="17" spans="1:10" x14ac:dyDescent="0.2">
      <c r="B17" s="23" t="s">
        <v>27</v>
      </c>
      <c r="C17" s="23">
        <v>8</v>
      </c>
      <c r="D17" s="23">
        <v>8</v>
      </c>
      <c r="E17" s="23">
        <f>Alojamiento[[#This Row],[Costo previsto]]-Alojamiento[[#This Row],[Costo real]]</f>
        <v>0</v>
      </c>
      <c r="G17" s="23" t="s">
        <v>73</v>
      </c>
      <c r="H17" s="23"/>
      <c r="I17" s="23"/>
      <c r="J17" s="23">
        <f>Entretenimiento[[#This Row],[Costo previsto]]-Entretenimiento[[#This Row],[Costo real]]</f>
        <v>0</v>
      </c>
    </row>
    <row r="18" spans="1:10" x14ac:dyDescent="0.2">
      <c r="B18" s="23" t="s">
        <v>28</v>
      </c>
      <c r="C18" s="23">
        <v>34</v>
      </c>
      <c r="D18" s="23">
        <v>34</v>
      </c>
      <c r="E18" s="23">
        <f>Alojamiento[[#This Row],[Costo previsto]]-Alojamiento[[#This Row],[Costo real]]</f>
        <v>0</v>
      </c>
      <c r="G18" s="23" t="s">
        <v>74</v>
      </c>
      <c r="H18" s="23"/>
      <c r="I18" s="23"/>
      <c r="J18" s="23">
        <f>Entretenimiento[[#This Row],[Costo previsto]]-Entretenimiento[[#This Row],[Costo real]]</f>
        <v>0</v>
      </c>
    </row>
    <row r="19" spans="1:10" x14ac:dyDescent="0.2">
      <c r="B19" s="23" t="s">
        <v>29</v>
      </c>
      <c r="C19" s="23">
        <v>10</v>
      </c>
      <c r="D19" s="23">
        <v>10</v>
      </c>
      <c r="E19" s="23">
        <f>Alojamiento[[#This Row],[Costo previsto]]-Alojamiento[[#This Row],[Costo real]]</f>
        <v>0</v>
      </c>
      <c r="G19" s="23" t="s">
        <v>32</v>
      </c>
      <c r="H19" s="23"/>
      <c r="I19" s="23"/>
      <c r="J19" s="23">
        <f>Entretenimiento[[#This Row],[Costo previsto]]-Entretenimiento[[#This Row],[Costo real]]</f>
        <v>0</v>
      </c>
    </row>
    <row r="20" spans="1:10" x14ac:dyDescent="0.2">
      <c r="B20" s="23" t="s">
        <v>30</v>
      </c>
      <c r="C20" s="23">
        <v>23</v>
      </c>
      <c r="D20" s="23">
        <v>0</v>
      </c>
      <c r="E20" s="23">
        <f>Alojamiento[[#This Row],[Costo previsto]]-Alojamiento[[#This Row],[Costo real]]</f>
        <v>23</v>
      </c>
      <c r="G20" s="23" t="s">
        <v>32</v>
      </c>
      <c r="H20" s="23"/>
      <c r="I20" s="23"/>
      <c r="J20" s="23">
        <f>Entretenimiento[[#This Row],[Costo previsto]]-Entretenimiento[[#This Row],[Costo real]]</f>
        <v>0</v>
      </c>
    </row>
    <row r="21" spans="1:10" x14ac:dyDescent="0.2">
      <c r="B21" s="23" t="s">
        <v>31</v>
      </c>
      <c r="C21" s="23">
        <v>0</v>
      </c>
      <c r="D21" s="23">
        <v>0</v>
      </c>
      <c r="E21" s="23">
        <f>Alojamiento[[#This Row],[Costo previsto]]-Alojamiento[[#This Row],[Costo real]]</f>
        <v>0</v>
      </c>
      <c r="G21" s="23" t="s">
        <v>32</v>
      </c>
      <c r="H21" s="23"/>
      <c r="I21" s="23"/>
      <c r="J21" s="23">
        <f>Entretenimiento[[#This Row],[Costo previsto]]-Entretenimiento[[#This Row],[Costo real]]</f>
        <v>0</v>
      </c>
    </row>
    <row r="22" spans="1:10" x14ac:dyDescent="0.2">
      <c r="B22" s="23" t="s">
        <v>32</v>
      </c>
      <c r="C22" s="23">
        <v>0</v>
      </c>
      <c r="D22" s="23">
        <v>0</v>
      </c>
      <c r="E22" s="23">
        <f>Alojamiento[[#This Row],[Costo previsto]]-Alojamiento[[#This Row],[Costo real]]</f>
        <v>0</v>
      </c>
      <c r="G22" s="23" t="s">
        <v>33</v>
      </c>
      <c r="H22" s="23"/>
      <c r="I22" s="23"/>
      <c r="J22" s="23">
        <f>SUBTOTAL(109,Entretenimiento[Diferencia])</f>
        <v>0</v>
      </c>
    </row>
    <row r="23" spans="1:10" x14ac:dyDescent="0.2">
      <c r="B23" s="23" t="s">
        <v>33</v>
      </c>
      <c r="C23" s="23"/>
      <c r="D23" s="23"/>
      <c r="E23" s="23">
        <f>SUBTOTAL(109,Alojamiento[Diferencia])</f>
        <v>-41</v>
      </c>
      <c r="G23" s="24"/>
      <c r="H23" s="24"/>
      <c r="I23" s="24"/>
      <c r="J23" s="24"/>
    </row>
    <row r="24" spans="1:10" x14ac:dyDescent="0.2">
      <c r="B24" s="24"/>
      <c r="C24" s="24"/>
      <c r="D24" s="24"/>
      <c r="E24" s="24"/>
      <c r="G24" s="23" t="s">
        <v>75</v>
      </c>
      <c r="H24" s="23" t="s">
        <v>62</v>
      </c>
      <c r="I24" s="23" t="s">
        <v>63</v>
      </c>
      <c r="J24" s="23" t="s">
        <v>64</v>
      </c>
    </row>
    <row r="25" spans="1:10" x14ac:dyDescent="0.2">
      <c r="A25" s="7" t="s">
        <v>13</v>
      </c>
      <c r="B25" s="23" t="s">
        <v>34</v>
      </c>
      <c r="C25" s="23" t="s">
        <v>62</v>
      </c>
      <c r="D25" s="23" t="s">
        <v>63</v>
      </c>
      <c r="E25" s="23" t="s">
        <v>64</v>
      </c>
      <c r="G25" s="23" t="s">
        <v>76</v>
      </c>
      <c r="H25" s="23"/>
      <c r="I25" s="23"/>
      <c r="J25" s="23">
        <f>Préstamos[[#This Row],[Costo previsto]]-Préstamos[[#This Row],[Costo real]]</f>
        <v>0</v>
      </c>
    </row>
    <row r="26" spans="1:10" x14ac:dyDescent="0.2">
      <c r="B26" s="23" t="s">
        <v>35</v>
      </c>
      <c r="C26" s="23"/>
      <c r="D26" s="23"/>
      <c r="E26" s="23">
        <f>Transporte[[#This Row],[Costo previsto]]-Transporte[[#This Row],[Costo real]]</f>
        <v>0</v>
      </c>
      <c r="G26" s="23" t="s">
        <v>77</v>
      </c>
      <c r="H26" s="23"/>
      <c r="I26" s="23"/>
      <c r="J26" s="23">
        <f>Préstamos[[#This Row],[Costo previsto]]-Préstamos[[#This Row],[Costo real]]</f>
        <v>0</v>
      </c>
    </row>
    <row r="27" spans="1:10" x14ac:dyDescent="0.2">
      <c r="B27" s="23" t="s">
        <v>36</v>
      </c>
      <c r="C27" s="23"/>
      <c r="D27" s="23"/>
      <c r="E27" s="23">
        <f>Transporte[[#This Row],[Costo previsto]]-Transporte[[#This Row],[Costo real]]</f>
        <v>0</v>
      </c>
      <c r="G27" s="23" t="s">
        <v>78</v>
      </c>
      <c r="H27" s="23"/>
      <c r="I27" s="23"/>
      <c r="J27" s="23">
        <f>Préstamos[[#This Row],[Costo previsto]]-Préstamos[[#This Row],[Costo real]]</f>
        <v>0</v>
      </c>
    </row>
    <row r="28" spans="1:10" x14ac:dyDescent="0.2">
      <c r="B28" s="23" t="s">
        <v>37</v>
      </c>
      <c r="C28" s="23"/>
      <c r="D28" s="23"/>
      <c r="E28" s="23">
        <f>Transporte[[#This Row],[Costo previsto]]-Transporte[[#This Row],[Costo real]]</f>
        <v>0</v>
      </c>
      <c r="G28" s="23" t="s">
        <v>78</v>
      </c>
      <c r="H28" s="23"/>
      <c r="I28" s="23"/>
      <c r="J28" s="23">
        <f>Préstamos[[#This Row],[Costo previsto]]-Préstamos[[#This Row],[Costo real]]</f>
        <v>0</v>
      </c>
    </row>
    <row r="29" spans="1:10" x14ac:dyDescent="0.2">
      <c r="B29" s="23" t="s">
        <v>38</v>
      </c>
      <c r="C29" s="23"/>
      <c r="D29" s="23"/>
      <c r="E29" s="23">
        <f>Transporte[[#This Row],[Costo previsto]]-Transporte[[#This Row],[Costo real]]</f>
        <v>0</v>
      </c>
      <c r="G29" s="23" t="s">
        <v>78</v>
      </c>
      <c r="H29" s="23"/>
      <c r="I29" s="23"/>
      <c r="J29" s="23">
        <f>Préstamos[[#This Row],[Costo previsto]]-Préstamos[[#This Row],[Costo real]]</f>
        <v>0</v>
      </c>
    </row>
    <row r="30" spans="1:10" x14ac:dyDescent="0.2">
      <c r="B30" s="23" t="s">
        <v>39</v>
      </c>
      <c r="C30" s="23"/>
      <c r="D30" s="23"/>
      <c r="E30" s="23">
        <f>Transporte[[#This Row],[Costo previsto]]-Transporte[[#This Row],[Costo real]]</f>
        <v>0</v>
      </c>
      <c r="G30" s="23" t="s">
        <v>32</v>
      </c>
      <c r="H30" s="23"/>
      <c r="I30" s="23"/>
      <c r="J30" s="23">
        <f>Préstamos[[#This Row],[Costo previsto]]-Préstamos[[#This Row],[Costo real]]</f>
        <v>0</v>
      </c>
    </row>
    <row r="31" spans="1:10" x14ac:dyDescent="0.2">
      <c r="B31" s="23" t="s">
        <v>40</v>
      </c>
      <c r="C31" s="23"/>
      <c r="D31" s="23"/>
      <c r="E31" s="23">
        <f>Transporte[[#This Row],[Costo previsto]]-Transporte[[#This Row],[Costo real]]</f>
        <v>0</v>
      </c>
      <c r="G31" s="23" t="s">
        <v>33</v>
      </c>
      <c r="H31" s="23"/>
      <c r="I31" s="23"/>
      <c r="J31" s="23">
        <f>SUBTOTAL(109,Préstamos[Diferencia])</f>
        <v>0</v>
      </c>
    </row>
    <row r="32" spans="1:10" x14ac:dyDescent="0.2">
      <c r="B32" s="23" t="s">
        <v>32</v>
      </c>
      <c r="C32" s="23"/>
      <c r="D32" s="23"/>
      <c r="E32" s="23">
        <f>Transporte[[#This Row],[Costo previsto]]-Transporte[[#This Row],[Costo real]]</f>
        <v>0</v>
      </c>
      <c r="G32" s="24"/>
      <c r="H32" s="24"/>
      <c r="I32" s="24"/>
      <c r="J32" s="24"/>
    </row>
    <row r="33" spans="1:10" x14ac:dyDescent="0.2">
      <c r="B33" s="23" t="s">
        <v>33</v>
      </c>
      <c r="C33" s="23"/>
      <c r="D33" s="23"/>
      <c r="E33" s="23">
        <f>SUBTOTAL(109,Transporte[Diferencia])</f>
        <v>0</v>
      </c>
      <c r="G33" s="23" t="s">
        <v>79</v>
      </c>
      <c r="H33" s="23" t="s">
        <v>62</v>
      </c>
      <c r="I33" s="23" t="s">
        <v>63</v>
      </c>
      <c r="J33" s="23" t="s">
        <v>64</v>
      </c>
    </row>
    <row r="34" spans="1:10" x14ac:dyDescent="0.2">
      <c r="B34" s="24"/>
      <c r="C34" s="24"/>
      <c r="D34" s="24"/>
      <c r="E34" s="24"/>
      <c r="G34" s="23" t="s">
        <v>80</v>
      </c>
      <c r="H34" s="23"/>
      <c r="I34" s="23"/>
      <c r="J34" s="23">
        <f>Impuestos[[#This Row],[Costo previsto]]-Impuestos[[#This Row],[Costo real]]</f>
        <v>0</v>
      </c>
    </row>
    <row r="35" spans="1:10" x14ac:dyDescent="0.2">
      <c r="A35" s="7" t="s">
        <v>14</v>
      </c>
      <c r="B35" s="23" t="s">
        <v>41</v>
      </c>
      <c r="C35" s="23" t="s">
        <v>62</v>
      </c>
      <c r="D35" s="23" t="s">
        <v>63</v>
      </c>
      <c r="E35" s="23" t="s">
        <v>64</v>
      </c>
      <c r="G35" s="23" t="s">
        <v>81</v>
      </c>
      <c r="H35" s="23"/>
      <c r="I35" s="23"/>
      <c r="J35" s="23">
        <f>Impuestos[[#This Row],[Costo previsto]]-Impuestos[[#This Row],[Costo real]]</f>
        <v>0</v>
      </c>
    </row>
    <row r="36" spans="1:10" x14ac:dyDescent="0.2">
      <c r="B36" s="23" t="s">
        <v>42</v>
      </c>
      <c r="C36" s="23"/>
      <c r="D36" s="23"/>
      <c r="E36" s="23">
        <f>Seguro[[#This Row],[Costo previsto]]-Seguro[[#This Row],[Costo real]]</f>
        <v>0</v>
      </c>
      <c r="G36" s="23" t="s">
        <v>82</v>
      </c>
      <c r="H36" s="23"/>
      <c r="I36" s="23"/>
      <c r="J36" s="23">
        <f>Impuestos[[#This Row],[Costo previsto]]-Impuestos[[#This Row],[Costo real]]</f>
        <v>0</v>
      </c>
    </row>
    <row r="37" spans="1:10" x14ac:dyDescent="0.2">
      <c r="B37" s="23" t="s">
        <v>43</v>
      </c>
      <c r="C37" s="23"/>
      <c r="D37" s="23"/>
      <c r="E37" s="23">
        <f>Seguro[[#This Row],[Costo previsto]]-Seguro[[#This Row],[Costo real]]</f>
        <v>0</v>
      </c>
      <c r="G37" s="23" t="s">
        <v>32</v>
      </c>
      <c r="H37" s="23"/>
      <c r="I37" s="23"/>
      <c r="J37" s="23">
        <f>Impuestos[[#This Row],[Costo previsto]]-Impuestos[[#This Row],[Costo real]]</f>
        <v>0</v>
      </c>
    </row>
    <row r="38" spans="1:10" x14ac:dyDescent="0.2">
      <c r="B38" s="23" t="s">
        <v>44</v>
      </c>
      <c r="C38" s="23"/>
      <c r="D38" s="23"/>
      <c r="E38" s="23">
        <f>Seguro[[#This Row],[Costo previsto]]-Seguro[[#This Row],[Costo real]]</f>
        <v>0</v>
      </c>
      <c r="G38" s="23" t="s">
        <v>33</v>
      </c>
      <c r="H38" s="23"/>
      <c r="I38" s="23"/>
      <c r="J38" s="23">
        <f>SUBTOTAL(109,Impuestos[Diferencia])</f>
        <v>0</v>
      </c>
    </row>
    <row r="39" spans="1:10" x14ac:dyDescent="0.2">
      <c r="B39" s="23" t="s">
        <v>32</v>
      </c>
      <c r="C39" s="23"/>
      <c r="D39" s="23"/>
      <c r="E39" s="23">
        <f>Seguro[[#This Row],[Costo previsto]]-Seguro[[#This Row],[Costo real]]</f>
        <v>0</v>
      </c>
      <c r="G39" s="24"/>
      <c r="H39" s="24"/>
      <c r="I39" s="24"/>
      <c r="J39" s="24"/>
    </row>
    <row r="40" spans="1:10" x14ac:dyDescent="0.2">
      <c r="B40" s="23" t="s">
        <v>33</v>
      </c>
      <c r="C40" s="23"/>
      <c r="D40" s="23"/>
      <c r="E40" s="23">
        <f>SUBTOTAL(109,Seguro[Diferencia])</f>
        <v>0</v>
      </c>
      <c r="G40" s="23" t="s">
        <v>83</v>
      </c>
      <c r="H40" s="23" t="s">
        <v>62</v>
      </c>
      <c r="I40" s="23" t="s">
        <v>63</v>
      </c>
      <c r="J40" s="23" t="s">
        <v>64</v>
      </c>
    </row>
    <row r="41" spans="1:10" x14ac:dyDescent="0.2">
      <c r="B41" s="24"/>
      <c r="C41" s="24"/>
      <c r="D41" s="24"/>
      <c r="E41" s="24"/>
      <c r="G41" s="23" t="s">
        <v>84</v>
      </c>
      <c r="H41" s="23"/>
      <c r="I41" s="23"/>
      <c r="J41" s="23">
        <f>Ahorros[[#This Row],[Costo previsto]]-Ahorros[[#This Row],[Costo real]]</f>
        <v>0</v>
      </c>
    </row>
    <row r="42" spans="1:10" x14ac:dyDescent="0.2">
      <c r="A42" s="7" t="s">
        <v>15</v>
      </c>
      <c r="B42" s="23" t="s">
        <v>45</v>
      </c>
      <c r="C42" s="23" t="s">
        <v>62</v>
      </c>
      <c r="D42" s="23" t="s">
        <v>63</v>
      </c>
      <c r="E42" s="23" t="s">
        <v>64</v>
      </c>
      <c r="G42" s="23" t="s">
        <v>85</v>
      </c>
      <c r="H42" s="23"/>
      <c r="I42" s="23"/>
      <c r="J42" s="23">
        <f>Ahorros[[#This Row],[Costo previsto]]-Ahorros[[#This Row],[Costo real]]</f>
        <v>0</v>
      </c>
    </row>
    <row r="43" spans="1:10" x14ac:dyDescent="0.2">
      <c r="B43" s="23" t="s">
        <v>46</v>
      </c>
      <c r="C43" s="23"/>
      <c r="D43" s="23"/>
      <c r="E43" s="23">
        <f>Comida[[#This Row],[Costo previsto]]-Comida[[#This Row],[Costo real]]</f>
        <v>0</v>
      </c>
      <c r="G43" s="23" t="s">
        <v>32</v>
      </c>
      <c r="H43" s="23"/>
      <c r="I43" s="23"/>
      <c r="J43" s="23">
        <f>Ahorros[[#This Row],[Costo previsto]]-Ahorros[[#This Row],[Costo real]]</f>
        <v>0</v>
      </c>
    </row>
    <row r="44" spans="1:10" x14ac:dyDescent="0.2">
      <c r="B44" s="23" t="s">
        <v>47</v>
      </c>
      <c r="C44" s="23"/>
      <c r="D44" s="23"/>
      <c r="E44" s="23">
        <f>Comida[[#This Row],[Costo previsto]]-Comida[[#This Row],[Costo real]]</f>
        <v>0</v>
      </c>
      <c r="G44" s="23" t="s">
        <v>33</v>
      </c>
      <c r="H44" s="23"/>
      <c r="I44" s="23"/>
      <c r="J44" s="23">
        <f>SUBTOTAL(109,Ahorros[Diferencia])</f>
        <v>0</v>
      </c>
    </row>
    <row r="45" spans="1:10" x14ac:dyDescent="0.2">
      <c r="B45" s="23" t="s">
        <v>32</v>
      </c>
      <c r="C45" s="23"/>
      <c r="D45" s="23"/>
      <c r="E45" s="23">
        <f>Comida[[#This Row],[Costo previsto]]-Comida[[#This Row],[Costo real]]</f>
        <v>0</v>
      </c>
      <c r="G45" s="24"/>
      <c r="H45" s="24"/>
      <c r="I45" s="24"/>
      <c r="J45" s="24"/>
    </row>
    <row r="46" spans="1:10" x14ac:dyDescent="0.2">
      <c r="B46" s="23" t="s">
        <v>33</v>
      </c>
      <c r="C46" s="23"/>
      <c r="D46" s="23"/>
      <c r="E46" s="23">
        <f>SUBTOTAL(109,Comida[Diferencia])</f>
        <v>0</v>
      </c>
      <c r="G46" s="23" t="s">
        <v>86</v>
      </c>
      <c r="H46" s="23" t="s">
        <v>62</v>
      </c>
      <c r="I46" s="23" t="s">
        <v>63</v>
      </c>
      <c r="J46" s="23" t="s">
        <v>64</v>
      </c>
    </row>
    <row r="47" spans="1:10" x14ac:dyDescent="0.2">
      <c r="B47" s="24"/>
      <c r="C47" s="24"/>
      <c r="D47" s="24"/>
      <c r="E47" s="24"/>
      <c r="G47" s="23" t="s">
        <v>87</v>
      </c>
      <c r="H47" s="23"/>
      <c r="I47" s="23"/>
      <c r="J47" s="23">
        <f>Regalos[[#This Row],[Costo previsto]]-Regalos[[#This Row],[Costo real]]</f>
        <v>0</v>
      </c>
    </row>
    <row r="48" spans="1:10" x14ac:dyDescent="0.2">
      <c r="A48" s="7" t="s">
        <v>16</v>
      </c>
      <c r="B48" s="23" t="s">
        <v>48</v>
      </c>
      <c r="C48" s="23" t="s">
        <v>62</v>
      </c>
      <c r="D48" s="23" t="s">
        <v>63</v>
      </c>
      <c r="E48" s="23" t="s">
        <v>64</v>
      </c>
      <c r="G48" s="23" t="s">
        <v>88</v>
      </c>
      <c r="H48" s="23"/>
      <c r="I48" s="23"/>
      <c r="J48" s="23">
        <f>Regalos[[#This Row],[Costo previsto]]-Regalos[[#This Row],[Costo real]]</f>
        <v>0</v>
      </c>
    </row>
    <row r="49" spans="1:10" x14ac:dyDescent="0.2">
      <c r="B49" s="23" t="s">
        <v>49</v>
      </c>
      <c r="C49" s="23"/>
      <c r="D49" s="23"/>
      <c r="E49" s="23">
        <f>Mascotas[[#This Row],[Costo previsto]]-Mascotas[[#This Row],[Costo real]]</f>
        <v>0</v>
      </c>
      <c r="G49" s="23" t="s">
        <v>89</v>
      </c>
      <c r="H49" s="23"/>
      <c r="I49" s="23"/>
      <c r="J49" s="23">
        <f>Regalos[[#This Row],[Costo previsto]]-Regalos[[#This Row],[Costo real]]</f>
        <v>0</v>
      </c>
    </row>
    <row r="50" spans="1:10" x14ac:dyDescent="0.2">
      <c r="B50" s="23" t="s">
        <v>50</v>
      </c>
      <c r="C50" s="23"/>
      <c r="D50" s="23"/>
      <c r="E50" s="23">
        <f>Mascotas[[#This Row],[Costo previsto]]-Mascotas[[#This Row],[Costo real]]</f>
        <v>0</v>
      </c>
      <c r="G50" s="23" t="s">
        <v>33</v>
      </c>
      <c r="H50" s="23"/>
      <c r="I50" s="23"/>
      <c r="J50" s="23">
        <f>SUBTOTAL(109,Regalos[Diferencia])</f>
        <v>0</v>
      </c>
    </row>
    <row r="51" spans="1:10" x14ac:dyDescent="0.2">
      <c r="B51" s="23" t="s">
        <v>51</v>
      </c>
      <c r="C51" s="23"/>
      <c r="D51" s="23"/>
      <c r="E51" s="23">
        <f>Mascotas[[#This Row],[Costo previsto]]-Mascotas[[#This Row],[Costo real]]</f>
        <v>0</v>
      </c>
      <c r="G51" s="24"/>
      <c r="H51" s="24"/>
      <c r="I51" s="24"/>
      <c r="J51" s="24"/>
    </row>
    <row r="52" spans="1:10" x14ac:dyDescent="0.2">
      <c r="B52" s="23" t="s">
        <v>52</v>
      </c>
      <c r="C52" s="23"/>
      <c r="D52" s="23"/>
      <c r="E52" s="23">
        <f>Mascotas[[#This Row],[Costo previsto]]-Mascotas[[#This Row],[Costo real]]</f>
        <v>0</v>
      </c>
      <c r="G52" s="23" t="s">
        <v>90</v>
      </c>
      <c r="H52" s="23" t="s">
        <v>62</v>
      </c>
      <c r="I52" s="23" t="s">
        <v>63</v>
      </c>
      <c r="J52" s="23" t="s">
        <v>64</v>
      </c>
    </row>
    <row r="53" spans="1:10" x14ac:dyDescent="0.2">
      <c r="B53" s="23" t="s">
        <v>32</v>
      </c>
      <c r="C53" s="23"/>
      <c r="D53" s="23"/>
      <c r="E53" s="23">
        <f>Mascotas[[#This Row],[Costo previsto]]-Mascotas[[#This Row],[Costo real]]</f>
        <v>0</v>
      </c>
      <c r="G53" s="23" t="s">
        <v>91</v>
      </c>
      <c r="H53" s="23"/>
      <c r="I53" s="23"/>
      <c r="J53" s="23">
        <f>Legal[[#This Row],[Costo previsto]]-Legal[[#This Row],[Costo real]]</f>
        <v>0</v>
      </c>
    </row>
    <row r="54" spans="1:10" x14ac:dyDescent="0.2">
      <c r="B54" s="23" t="s">
        <v>33</v>
      </c>
      <c r="C54" s="23"/>
      <c r="D54" s="23"/>
      <c r="E54" s="23">
        <f>SUBTOTAL(109,Mascotas[Diferencia])</f>
        <v>0</v>
      </c>
      <c r="G54" s="23" t="s">
        <v>92</v>
      </c>
      <c r="H54" s="23"/>
      <c r="I54" s="23"/>
      <c r="J54" s="23">
        <f>Legal[[#This Row],[Costo previsto]]-Legal[[#This Row],[Costo real]]</f>
        <v>0</v>
      </c>
    </row>
    <row r="55" spans="1:10" x14ac:dyDescent="0.2">
      <c r="B55" s="24"/>
      <c r="C55" s="24"/>
      <c r="D55" s="24"/>
      <c r="E55" s="24"/>
      <c r="G55" s="23" t="s">
        <v>93</v>
      </c>
      <c r="H55" s="23"/>
      <c r="I55" s="23"/>
      <c r="J55" s="23">
        <f>Legal[[#This Row],[Costo previsto]]-Legal[[#This Row],[Costo real]]</f>
        <v>0</v>
      </c>
    </row>
    <row r="56" spans="1:10" x14ac:dyDescent="0.2">
      <c r="A56" s="7" t="s">
        <v>17</v>
      </c>
      <c r="B56" s="23" t="s">
        <v>53</v>
      </c>
      <c r="C56" s="23" t="s">
        <v>62</v>
      </c>
      <c r="D56" s="23" t="s">
        <v>63</v>
      </c>
      <c r="E56" s="23" t="s">
        <v>64</v>
      </c>
      <c r="G56" s="23" t="s">
        <v>32</v>
      </c>
      <c r="H56" s="23"/>
      <c r="I56" s="23"/>
      <c r="J56" s="23">
        <f>Legal[[#This Row],[Costo previsto]]-Legal[[#This Row],[Costo real]]</f>
        <v>0</v>
      </c>
    </row>
    <row r="57" spans="1:10" x14ac:dyDescent="0.2">
      <c r="B57" s="23" t="s">
        <v>50</v>
      </c>
      <c r="C57" s="23"/>
      <c r="D57" s="23"/>
      <c r="E57" s="23">
        <f>CuidadoPersonal[[#This Row],[Costo previsto]]-CuidadoPersonal[[#This Row],[Costo real]]</f>
        <v>0</v>
      </c>
      <c r="G57" s="23" t="s">
        <v>33</v>
      </c>
      <c r="H57" s="23"/>
      <c r="I57" s="23"/>
      <c r="J57" s="23">
        <f>SUBTOTAL(109,Legal[Diferencia])</f>
        <v>0</v>
      </c>
    </row>
    <row r="58" spans="1:10" x14ac:dyDescent="0.2">
      <c r="B58" s="23" t="s">
        <v>54</v>
      </c>
      <c r="C58" s="23"/>
      <c r="D58" s="23"/>
      <c r="E58" s="23">
        <f>CuidadoPersonal[[#This Row],[Costo previsto]]-CuidadoPersonal[[#This Row],[Costo real]]</f>
        <v>0</v>
      </c>
      <c r="G58" s="24"/>
      <c r="H58" s="24"/>
      <c r="I58" s="24"/>
      <c r="J58" s="24"/>
    </row>
    <row r="59" spans="1:10" x14ac:dyDescent="0.2">
      <c r="A59" s="7" t="s">
        <v>18</v>
      </c>
      <c r="B59" s="23" t="s">
        <v>55</v>
      </c>
      <c r="C59" s="23"/>
      <c r="D59" s="23"/>
      <c r="E59" s="23">
        <f>CuidadoPersonal[[#This Row],[Costo previsto]]-CuidadoPersonal[[#This Row],[Costo real]]</f>
        <v>0</v>
      </c>
      <c r="G59" s="25" t="s">
        <v>94</v>
      </c>
      <c r="H59" s="25"/>
      <c r="I59" s="25"/>
      <c r="J59" s="22">
        <f>SUBTOTAL(109,Alojamiento[Costo previsto],Transporte[Costo previsto],Seguro[Costo previsto],Comida[Costo previsto],Mascotas[Costo previsto],CuidadoPersonal[Costo previsto],Entretenimiento[Costo previsto],Préstamos[Costo previsto],Impuestos[Costo previsto],Ahorros[Costo previsto],Regalos[Costo previsto],Legal[Costo previsto])</f>
        <v>1195</v>
      </c>
    </row>
    <row r="60" spans="1:10" x14ac:dyDescent="0.2">
      <c r="B60" s="23" t="s">
        <v>56</v>
      </c>
      <c r="C60" s="23"/>
      <c r="D60" s="23"/>
      <c r="E60" s="23">
        <f>CuidadoPersonal[[#This Row],[Costo previsto]]-CuidadoPersonal[[#This Row],[Costo real]]</f>
        <v>0</v>
      </c>
      <c r="G60" s="25"/>
      <c r="H60" s="25"/>
      <c r="I60" s="25"/>
      <c r="J60" s="22"/>
    </row>
    <row r="61" spans="1:10" x14ac:dyDescent="0.2">
      <c r="B61" s="23" t="s">
        <v>57</v>
      </c>
      <c r="C61" s="23"/>
      <c r="D61" s="23"/>
      <c r="E61" s="23">
        <f>CuidadoPersonal[[#This Row],[Costo previsto]]-CuidadoPersonal[[#This Row],[Costo real]]</f>
        <v>0</v>
      </c>
      <c r="G61" s="25" t="s">
        <v>95</v>
      </c>
      <c r="H61" s="25"/>
      <c r="I61" s="25"/>
      <c r="J61" s="22">
        <f>SUBTOTAL(109,Alojamiento[Costo real],Transporte[Costo real],Seguro[Costo real],Comida[Costo real],Mascotas[Costo real],CuidadoPersonal[Costo real],Entretenimiento[Costo real],Préstamos[Costo real],Impuestos[Costo real],Ahorros[Costo real],Regalos[Costo real],Legal[Costo real])</f>
        <v>1236</v>
      </c>
    </row>
    <row r="62" spans="1:10" x14ac:dyDescent="0.2">
      <c r="B62" s="23" t="s">
        <v>58</v>
      </c>
      <c r="C62" s="23"/>
      <c r="D62" s="23"/>
      <c r="E62" s="23">
        <f>CuidadoPersonal[[#This Row],[Costo previsto]]-CuidadoPersonal[[#This Row],[Costo real]]</f>
        <v>0</v>
      </c>
      <c r="G62" s="25"/>
      <c r="H62" s="25"/>
      <c r="I62" s="25"/>
      <c r="J62" s="22"/>
    </row>
    <row r="63" spans="1:10" x14ac:dyDescent="0.2">
      <c r="B63" s="23" t="s">
        <v>32</v>
      </c>
      <c r="C63" s="23"/>
      <c r="D63" s="23"/>
      <c r="E63" s="23">
        <f>CuidadoPersonal[[#This Row],[Costo previsto]]-CuidadoPersonal[[#This Row],[Costo real]]</f>
        <v>0</v>
      </c>
      <c r="G63" s="25" t="s">
        <v>96</v>
      </c>
      <c r="H63" s="25"/>
      <c r="I63" s="25"/>
      <c r="J63" s="22">
        <f>J59-J61</f>
        <v>-41</v>
      </c>
    </row>
    <row r="64" spans="1:10" x14ac:dyDescent="0.2">
      <c r="B64" s="23" t="s">
        <v>33</v>
      </c>
      <c r="C64" s="23"/>
      <c r="D64" s="23"/>
      <c r="E64" s="23">
        <f>SUBTOTAL(109,CuidadoPersonal[Diferencia])</f>
        <v>0</v>
      </c>
      <c r="G64" s="25"/>
      <c r="H64" s="25"/>
      <c r="I64" s="25"/>
      <c r="J64" s="22"/>
    </row>
    <row r="65" spans="2:5" x14ac:dyDescent="0.2">
      <c r="B65" s="10"/>
      <c r="C65" s="10"/>
      <c r="D65" s="10"/>
      <c r="E65" s="10"/>
    </row>
  </sheetData>
  <mergeCells count="20">
    <mergeCell ref="G63:I64"/>
    <mergeCell ref="J63:J64"/>
    <mergeCell ref="J59:J60"/>
    <mergeCell ref="J61:J62"/>
    <mergeCell ref="G61:I62"/>
    <mergeCell ref="J8:J9"/>
    <mergeCell ref="J6:J7"/>
    <mergeCell ref="J4:J5"/>
    <mergeCell ref="G59:I60"/>
    <mergeCell ref="C4:D4"/>
    <mergeCell ref="B8:B10"/>
    <mergeCell ref="B4:B6"/>
    <mergeCell ref="G8:I9"/>
    <mergeCell ref="G6:I7"/>
    <mergeCell ref="G4:I5"/>
    <mergeCell ref="C10:D10"/>
    <mergeCell ref="C9:D9"/>
    <mergeCell ref="C8:D8"/>
    <mergeCell ref="C6:D6"/>
    <mergeCell ref="C5:D5"/>
  </mergeCells>
  <conditionalFormatting sqref="J8:J9">
    <cfRule type="cellIs" dxfId="130" priority="2" operator="lessThan">
      <formula>0</formula>
    </cfRule>
  </conditionalFormatting>
  <conditionalFormatting sqref="J63:J64">
    <cfRule type="cellIs" dxfId="129" priority="1" operator="lessThan">
      <formula>0</formula>
    </cfRule>
  </conditionalFormatting>
  <printOptions horizontalCentered="1"/>
  <pageMargins left="0.4" right="0.4" top="0.4" bottom="0.4" header="0.3" footer="0.3"/>
  <pageSetup paperSize="9" fitToHeight="0" orientation="portrait" r:id="rId1"/>
  <headerFooter differentFirst="1">
    <oddFooter>Page &amp;P of &amp;N</oddFooter>
  </headerFooter>
  <ignoredErrors>
    <ignoredError sqref="J13:J21 E26:E32 J25:J30 J34:J37 E36:E39 E43:E45 J41:J43 J47:J49 J53:J56 J59:J62 E57:E63 E49:E53" emptyCellReference="1"/>
  </ignoredErrors>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C97F38-AC51-4DF5-A8A1-C688B0C06A9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A58CDC10-ABEC-4481-B96A-4E286E4D6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21AA56-93FF-42F2-9B83-858AC84E66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TM04101071</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PRESUPUESTO MENSUAL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2022-11-06T05:44:32Z</dcterms:created>
  <dcterms:modified xsi:type="dcterms:W3CDTF">2024-10-13T20:43:32Z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